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января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8" i="1" l="1"/>
  <c r="J158" i="1"/>
  <c r="L120" i="1" l="1"/>
  <c r="G120" i="1"/>
  <c r="J101" i="1" l="1"/>
  <c r="L101" i="1"/>
  <c r="F101" i="1"/>
  <c r="L82" i="1" l="1"/>
  <c r="L63" i="1"/>
  <c r="L25" i="1" l="1"/>
  <c r="J82" i="1" l="1"/>
  <c r="H82" i="1"/>
  <c r="G82" i="1"/>
  <c r="J63" i="1"/>
  <c r="I63" i="1"/>
  <c r="H63" i="1"/>
  <c r="G63" i="1"/>
  <c r="J25" i="1"/>
  <c r="I25" i="1"/>
  <c r="H25" i="1"/>
  <c r="G25" i="1"/>
  <c r="F25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57" i="1" l="1"/>
  <c r="I196" i="1" s="1"/>
  <c r="L196" i="1"/>
  <c r="H196" i="1"/>
  <c r="G196" i="1"/>
  <c r="F196" i="1"/>
  <c r="J196" i="1"/>
</calcChain>
</file>

<file path=xl/sharedStrings.xml><?xml version="1.0" encoding="utf-8"?>
<sst xmlns="http://schemas.openxmlformats.org/spreadsheetml/2006/main" count="230" uniqueCount="78">
  <si>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</si>
  <si>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</si>
  <si>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</si>
  <si>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</si>
  <si>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</si>
  <si>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</si>
  <si>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</si>
  <si>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</si>
  <si>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</si>
  <si>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</si>
  <si>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</si>
  <si>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</si>
  <si>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</si>
  <si>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</si>
  <si>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</si>
  <si>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</si>
  <si>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</si>
  <si>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</si>
  <si>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</si>
  <si>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</si>
  <si>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</si>
  <si>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</si>
  <si>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</si>
  <si>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</si>
  <si>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</si>
  <si>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</si>
  <si>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</si>
  <si>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</si>
  <si>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</si>
  <si>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</si>
  <si>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</si>
  <si>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</si>
  <si>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</si>
  <si>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</si>
  <si>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</si>
  <si>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</si>
  <si>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</si>
  <si>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</si>
  <si>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</si>
  <si>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им. В. С. Чекмасова с. Большое Микушкино</t>
  </si>
  <si>
    <t>директор</t>
  </si>
  <si>
    <t>Игнатьева М. В.</t>
  </si>
  <si>
    <t>Каша вязкая молочная из риса и пшена</t>
  </si>
  <si>
    <t>Макаронные изделия отварные с маслом+котлеты рубленные из бройлеров-цыплят</t>
  </si>
  <si>
    <t>202.1/295</t>
  </si>
  <si>
    <t>Чай с лимоном</t>
  </si>
  <si>
    <t>Хлеб пшеничный 40</t>
  </si>
  <si>
    <t>Хлеб пшеничный</t>
  </si>
  <si>
    <t>Компот из смеси сухофруктов</t>
  </si>
  <si>
    <t>Картфельное пюре 200+котлета домашняя</t>
  </si>
  <si>
    <t>312/271</t>
  </si>
  <si>
    <t>макаранные изделия отварные с маслом+сосиска отварная</t>
  </si>
  <si>
    <t>202.1/254</t>
  </si>
  <si>
    <t>Компот из свежих яблок</t>
  </si>
  <si>
    <t>342.1</t>
  </si>
  <si>
    <t xml:space="preserve">Напиток из плодов шиповника и свежих яблок </t>
  </si>
  <si>
    <t xml:space="preserve">Бутерброд с маслом и ветчиной </t>
  </si>
  <si>
    <t>Чай с сахаром, вареньем, джемом, медом,повидлом</t>
  </si>
  <si>
    <t>Жаркое по домашнему с курицей 250</t>
  </si>
  <si>
    <t xml:space="preserve">Напиток лимонный </t>
  </si>
  <si>
    <t xml:space="preserve">Хлеб пшеничный </t>
  </si>
  <si>
    <t>Рис отварной+нагетсы куриные</t>
  </si>
  <si>
    <t>Салат из белокочанной капусты</t>
  </si>
  <si>
    <t>304/270</t>
  </si>
  <si>
    <t>Компот из с/м ягод</t>
  </si>
  <si>
    <t>342.2</t>
  </si>
  <si>
    <t xml:space="preserve">Напиток апельсиновый </t>
  </si>
  <si>
    <t xml:space="preserve">Печенье обогащенное </t>
  </si>
  <si>
    <t>Каша "Янтарная"</t>
  </si>
  <si>
    <t>Бутерброд с маслом и сыром</t>
  </si>
  <si>
    <t>Плов из курицы 250</t>
  </si>
  <si>
    <t>,13,6</t>
  </si>
  <si>
    <t>Салат из свеклы отварной</t>
  </si>
  <si>
    <t>Кукуруза консервированная</t>
  </si>
  <si>
    <t>Картофельное пюре+тефтели из индейки с рисом</t>
  </si>
  <si>
    <t>312/279</t>
  </si>
  <si>
    <t>Каша расспчатая гречневая+голубцы ленивые</t>
  </si>
  <si>
    <t>171.1/298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</si>
</sst>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40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41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250</v>
      </c>
      <c r="G6" s="40">
        <v>7.3</v>
      </c>
      <c r="H6" s="40" t="s">
        <v>71</v>
      </c>
      <c r="I6" s="40">
        <v>52.3</v>
      </c>
      <c r="J6" s="40">
        <v>361.1</v>
      </c>
      <c r="K6" s="41">
        <v>174</v>
      </c>
      <c r="L6" s="40">
        <v>35.58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0.3</v>
      </c>
      <c r="H8" s="43">
        <v>0.2</v>
      </c>
      <c r="I8" s="43">
        <v>24.2</v>
      </c>
      <c r="J8" s="43">
        <v>103.2</v>
      </c>
      <c r="K8" s="44">
        <v>388</v>
      </c>
      <c r="L8" s="43">
        <v>14.69</v>
      </c>
    </row>
    <row r="9" spans="1:12" ht="15" x14ac:dyDescent="0.25">
      <c r="A9" s="23"/>
      <c r="B9" s="15"/>
      <c r="C9" s="11"/>
      <c r="D9" s="7" t="s">
        <v>23</v>
      </c>
      <c r="E9" s="42" t="s">
        <v>56</v>
      </c>
      <c r="F9" s="43">
        <v>80</v>
      </c>
      <c r="G9" s="43">
        <v>7.1</v>
      </c>
      <c r="H9" s="43">
        <v>14.5</v>
      </c>
      <c r="I9" s="43">
        <v>19.399999999999999</v>
      </c>
      <c r="J9" s="43">
        <v>236.1</v>
      </c>
      <c r="K9" s="44">
        <v>1</v>
      </c>
      <c r="L9" s="43">
        <v>31.79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14.7</v>
      </c>
      <c r="H13" s="19">
        <f t="shared" si="0"/>
        <v>14.7</v>
      </c>
      <c r="I13" s="19">
        <f t="shared" si="0"/>
        <v>95.9</v>
      </c>
      <c r="J13" s="19">
        <f t="shared" si="0"/>
        <v>700.4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530</v>
      </c>
      <c r="G24" s="32">
        <f t="shared" ref="G24:J24" si="4">G13+G23</f>
        <v>14.7</v>
      </c>
      <c r="H24" s="32">
        <f t="shared" si="4"/>
        <v>14.7</v>
      </c>
      <c r="I24" s="32">
        <f t="shared" si="4"/>
        <v>95.9</v>
      </c>
      <c r="J24" s="32">
        <f t="shared" si="4"/>
        <v>700.4</v>
      </c>
      <c r="K24" s="32"/>
      <c r="L24" s="32">
        <f t="shared" ref="L24" si="5">L13+L23</f>
        <v>82.06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f>150+80</f>
        <v>230</v>
      </c>
      <c r="G25" s="40">
        <f>5.5+20</f>
        <v>25.5</v>
      </c>
      <c r="H25" s="40">
        <f>5.1+20.4</f>
        <v>25.5</v>
      </c>
      <c r="I25" s="40">
        <f>34.9+10</f>
        <v>44.9</v>
      </c>
      <c r="J25" s="40">
        <f>207.1+303.9</f>
        <v>511</v>
      </c>
      <c r="K25" s="41" t="s">
        <v>44</v>
      </c>
      <c r="L25" s="40">
        <f>10.78+59.85</f>
        <v>70.63</v>
      </c>
    </row>
    <row r="26" spans="1:12" ht="15" x14ac:dyDescent="0.25">
      <c r="A26" s="14"/>
      <c r="B26" s="15"/>
      <c r="C26" s="11"/>
      <c r="D26" s="6"/>
      <c r="E26" s="42" t="s">
        <v>72</v>
      </c>
      <c r="F26" s="43">
        <v>50</v>
      </c>
      <c r="G26" s="43">
        <v>0.7</v>
      </c>
      <c r="H26" s="43">
        <v>3</v>
      </c>
      <c r="I26" s="43">
        <v>4.0999999999999996</v>
      </c>
      <c r="J26" s="43">
        <v>46.7</v>
      </c>
      <c r="K26" s="44">
        <v>52</v>
      </c>
      <c r="L26" s="43">
        <v>5.0999999999999996</v>
      </c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215</v>
      </c>
      <c r="G27" s="43">
        <v>0.1</v>
      </c>
      <c r="H27" s="43">
        <v>0</v>
      </c>
      <c r="I27" s="43">
        <v>14.7</v>
      </c>
      <c r="J27" s="43">
        <v>59.3</v>
      </c>
      <c r="K27" s="44">
        <v>376</v>
      </c>
      <c r="L27" s="43">
        <v>2.29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3.1</v>
      </c>
      <c r="H28" s="43">
        <v>0.2</v>
      </c>
      <c r="I28" s="43">
        <v>20.100000000000001</v>
      </c>
      <c r="J28" s="43">
        <v>94.7</v>
      </c>
      <c r="K28" s="44"/>
      <c r="L28" s="43">
        <v>4.04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29.400000000000002</v>
      </c>
      <c r="H32" s="19">
        <f t="shared" ref="H32" si="7">SUM(H25:H31)</f>
        <v>28.7</v>
      </c>
      <c r="I32" s="19">
        <f t="shared" ref="I32" si="8">SUM(I25:I31)</f>
        <v>83.800000000000011</v>
      </c>
      <c r="J32" s="19">
        <f t="shared" ref="J32:L32" si="9">SUM(J25:J31)</f>
        <v>711.7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535</v>
      </c>
      <c r="G43" s="32">
        <f t="shared" ref="G43" si="14">G32+G42</f>
        <v>29.400000000000002</v>
      </c>
      <c r="H43" s="32">
        <f t="shared" ref="H43" si="15">H32+H42</f>
        <v>28.7</v>
      </c>
      <c r="I43" s="32">
        <f t="shared" ref="I43" si="16">I32+I42</f>
        <v>83.800000000000011</v>
      </c>
      <c r="J43" s="32">
        <f t="shared" ref="J43:L43" si="17">J32+J42</f>
        <v>711.7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58</v>
      </c>
      <c r="F44" s="40">
        <v>250</v>
      </c>
      <c r="G44" s="40">
        <v>16.2</v>
      </c>
      <c r="H44" s="40">
        <v>20.8</v>
      </c>
      <c r="I44" s="40">
        <v>28.9</v>
      </c>
      <c r="J44" s="40">
        <v>368.6</v>
      </c>
      <c r="K44" s="41">
        <v>259</v>
      </c>
      <c r="L44" s="40">
        <v>65.989999999999995</v>
      </c>
    </row>
    <row r="45" spans="1:12" ht="15" x14ac:dyDescent="0.25">
      <c r="A45" s="23"/>
      <c r="B45" s="15"/>
      <c r="C45" s="11"/>
      <c r="D45" s="6"/>
      <c r="E45" s="5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4" t="s">
        <v>59</v>
      </c>
      <c r="F46" s="43">
        <v>200</v>
      </c>
      <c r="G46" s="43">
        <v>0.2</v>
      </c>
      <c r="H46" s="43">
        <v>0</v>
      </c>
      <c r="I46" s="43">
        <v>25.7</v>
      </c>
      <c r="J46" s="43">
        <v>105</v>
      </c>
      <c r="K46" s="44">
        <v>436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60</v>
      </c>
      <c r="G47" s="43">
        <v>4.5999999999999996</v>
      </c>
      <c r="H47" s="43">
        <v>0.4</v>
      </c>
      <c r="I47" s="43">
        <v>30.1</v>
      </c>
      <c r="J47" s="43">
        <v>142.1</v>
      </c>
      <c r="K47" s="44"/>
      <c r="L47" s="43">
        <v>6.07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21</v>
      </c>
      <c r="H51" s="19">
        <f t="shared" ref="H51" si="19">SUM(H44:H50)</f>
        <v>21.2</v>
      </c>
      <c r="I51" s="19">
        <f t="shared" ref="I51" si="20">SUM(I44:I50)</f>
        <v>84.699999999999989</v>
      </c>
      <c r="J51" s="19">
        <f t="shared" ref="J51:L51" si="21">SUM(J44:J50)</f>
        <v>615.70000000000005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6">G51+G61</f>
        <v>21</v>
      </c>
      <c r="H62" s="32">
        <f t="shared" ref="H62" si="27">H51+H61</f>
        <v>21.2</v>
      </c>
      <c r="I62" s="32">
        <f t="shared" ref="I62" si="28">I51+I61</f>
        <v>84.699999999999989</v>
      </c>
      <c r="J62" s="32">
        <f t="shared" ref="J62:L62" si="29">J51+J61</f>
        <v>615.70000000000005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3" t="s">
        <v>61</v>
      </c>
      <c r="F63" s="40">
        <v>240</v>
      </c>
      <c r="G63" s="40">
        <f>3.7+9.4</f>
        <v>13.100000000000001</v>
      </c>
      <c r="H63" s="40">
        <f>5.9+11.4</f>
        <v>17.3</v>
      </c>
      <c r="I63" s="40">
        <f>38.8+2.3</f>
        <v>41.099999999999994</v>
      </c>
      <c r="J63" s="40">
        <f>223.4+149.8</f>
        <v>373.20000000000005</v>
      </c>
      <c r="K63" s="41" t="s">
        <v>63</v>
      </c>
      <c r="L63" s="40">
        <f>12.66+54.11</f>
        <v>66.77</v>
      </c>
    </row>
    <row r="64" spans="1:12" ht="15" x14ac:dyDescent="0.25">
      <c r="A64" s="23"/>
      <c r="B64" s="15"/>
      <c r="C64" s="11"/>
      <c r="D64" s="6"/>
      <c r="E64" s="42" t="s">
        <v>62</v>
      </c>
      <c r="F64" s="43">
        <v>50</v>
      </c>
      <c r="G64" s="43">
        <v>0.8</v>
      </c>
      <c r="H64" s="43">
        <v>2.5</v>
      </c>
      <c r="I64" s="43">
        <v>4.5</v>
      </c>
      <c r="J64" s="43">
        <v>44.2</v>
      </c>
      <c r="K64" s="44">
        <v>45</v>
      </c>
      <c r="L64" s="43">
        <v>6.13</v>
      </c>
    </row>
    <row r="65" spans="1:12" ht="15" x14ac:dyDescent="0.25">
      <c r="A65" s="23"/>
      <c r="B65" s="15"/>
      <c r="C65" s="11"/>
      <c r="D65" s="7" t="s">
        <v>22</v>
      </c>
      <c r="E65" s="52" t="s">
        <v>48</v>
      </c>
      <c r="F65" s="43">
        <v>200</v>
      </c>
      <c r="G65" s="43">
        <v>0</v>
      </c>
      <c r="H65" s="43">
        <v>0</v>
      </c>
      <c r="I65" s="43">
        <v>19.399999999999999</v>
      </c>
      <c r="J65" s="43">
        <v>77.400000000000006</v>
      </c>
      <c r="K65" s="44">
        <v>349</v>
      </c>
      <c r="L65" s="43">
        <v>5.12</v>
      </c>
    </row>
    <row r="66" spans="1:12" ht="15" x14ac:dyDescent="0.25">
      <c r="A66" s="23"/>
      <c r="B66" s="15"/>
      <c r="C66" s="11"/>
      <c r="D66" s="7" t="s">
        <v>23</v>
      </c>
      <c r="E66" s="52" t="s">
        <v>46</v>
      </c>
      <c r="F66" s="43">
        <v>40</v>
      </c>
      <c r="G66" s="43">
        <v>3.1</v>
      </c>
      <c r="H66" s="43">
        <v>0.2</v>
      </c>
      <c r="I66" s="43">
        <v>20.100000000000001</v>
      </c>
      <c r="J66" s="43">
        <v>94.7</v>
      </c>
      <c r="K66" s="44"/>
      <c r="L66" s="43">
        <v>4.04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17.000000000000004</v>
      </c>
      <c r="H70" s="19">
        <f t="shared" ref="H70" si="31">SUM(H63:H69)</f>
        <v>20</v>
      </c>
      <c r="I70" s="19">
        <f t="shared" ref="I70" si="32">SUM(I63:I69)</f>
        <v>85.1</v>
      </c>
      <c r="J70" s="19">
        <f t="shared" ref="J70:L70" si="33">SUM(J63:J69)</f>
        <v>589.50000000000011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530</v>
      </c>
      <c r="G81" s="32">
        <f t="shared" ref="G81" si="38">G70+G80</f>
        <v>17.000000000000004</v>
      </c>
      <c r="H81" s="32">
        <f t="shared" ref="H81" si="39">H70+H80</f>
        <v>20</v>
      </c>
      <c r="I81" s="32">
        <f t="shared" ref="I81" si="40">I70+I80</f>
        <v>85.1</v>
      </c>
      <c r="J81" s="32">
        <f t="shared" ref="J81:L81" si="41">J70+J80</f>
        <v>589.50000000000011</v>
      </c>
      <c r="K81" s="32"/>
      <c r="L81" s="32">
        <f t="shared" si="41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49</v>
      </c>
      <c r="F82" s="40">
        <v>280</v>
      </c>
      <c r="G82" s="40">
        <f>4.5+9.4</f>
        <v>13.9</v>
      </c>
      <c r="H82" s="40">
        <f>7.1+11.4</f>
        <v>18.5</v>
      </c>
      <c r="I82" s="40">
        <v>33.4</v>
      </c>
      <c r="J82" s="40">
        <f>203.6+151.7</f>
        <v>355.29999999999995</v>
      </c>
      <c r="K82" s="41" t="s">
        <v>50</v>
      </c>
      <c r="L82" s="40">
        <f>30.88+42.25</f>
        <v>73.13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2" t="s">
        <v>45</v>
      </c>
      <c r="F84" s="43">
        <v>222</v>
      </c>
      <c r="G84" s="43">
        <v>0.1</v>
      </c>
      <c r="H84" s="43">
        <v>0</v>
      </c>
      <c r="I84" s="43">
        <v>14.9</v>
      </c>
      <c r="J84" s="43">
        <v>60.8</v>
      </c>
      <c r="K84" s="44">
        <v>377</v>
      </c>
      <c r="L84" s="43">
        <v>4.8899999999999997</v>
      </c>
    </row>
    <row r="85" spans="1:12" ht="15" x14ac:dyDescent="0.25">
      <c r="A85" s="23"/>
      <c r="B85" s="15"/>
      <c r="C85" s="11"/>
      <c r="D85" s="7" t="s">
        <v>23</v>
      </c>
      <c r="E85" s="52" t="s">
        <v>46</v>
      </c>
      <c r="F85" s="43">
        <v>40</v>
      </c>
      <c r="G85" s="43">
        <v>3.1</v>
      </c>
      <c r="H85" s="43">
        <v>0.2</v>
      </c>
      <c r="I85" s="43">
        <v>20.100000000000001</v>
      </c>
      <c r="J85" s="43">
        <v>94.7</v>
      </c>
      <c r="K85" s="44"/>
      <c r="L85" s="43">
        <v>4.04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542</v>
      </c>
      <c r="G89" s="19">
        <f t="shared" ref="G89" si="42">SUM(G82:G88)</f>
        <v>17.100000000000001</v>
      </c>
      <c r="H89" s="19">
        <f t="shared" ref="H89" si="43">SUM(H82:H88)</f>
        <v>18.7</v>
      </c>
      <c r="I89" s="19">
        <f t="shared" ref="I89" si="44">SUM(I82:I88)</f>
        <v>68.400000000000006</v>
      </c>
      <c r="J89" s="19">
        <f t="shared" ref="J89:L89" si="45">SUM(J82:J88)</f>
        <v>510.79999999999995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542</v>
      </c>
      <c r="G100" s="32">
        <f t="shared" ref="G100" si="50">G89+G99</f>
        <v>17.100000000000001</v>
      </c>
      <c r="H100" s="32">
        <f t="shared" ref="H100" si="51">H89+H99</f>
        <v>18.7</v>
      </c>
      <c r="I100" s="32">
        <f t="shared" ref="I100" si="52">I89+I99</f>
        <v>68.400000000000006</v>
      </c>
      <c r="J100" s="32">
        <f t="shared" ref="J100:L100" si="53">J89+J99</f>
        <v>510.79999999999995</v>
      </c>
      <c r="K100" s="32"/>
      <c r="L100" s="32">
        <f t="shared" si="53"/>
        <v>82.06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51</v>
      </c>
      <c r="F101" s="40">
        <f>200+60</f>
        <v>260</v>
      </c>
      <c r="G101" s="40">
        <v>14</v>
      </c>
      <c r="H101" s="40">
        <v>21.4</v>
      </c>
      <c r="I101" s="40">
        <v>46.7</v>
      </c>
      <c r="J101" s="40">
        <f>160.1+275.7</f>
        <v>435.79999999999995</v>
      </c>
      <c r="K101" s="41" t="s">
        <v>52</v>
      </c>
      <c r="L101" s="40">
        <f>14.37+27.15</f>
        <v>41.519999999999996</v>
      </c>
    </row>
    <row r="102" spans="1:12" ht="15" x14ac:dyDescent="0.25">
      <c r="A102" s="23"/>
      <c r="B102" s="15"/>
      <c r="C102" s="11"/>
      <c r="D102" s="6"/>
      <c r="E102" s="42" t="s">
        <v>73</v>
      </c>
      <c r="F102" s="43">
        <v>30</v>
      </c>
      <c r="G102" s="43">
        <v>0.9</v>
      </c>
      <c r="H102" s="43">
        <v>0.1</v>
      </c>
      <c r="I102" s="43">
        <v>1.9</v>
      </c>
      <c r="J102" s="43">
        <v>11.6</v>
      </c>
      <c r="K102" s="44"/>
      <c r="L102" s="43">
        <v>7.36</v>
      </c>
    </row>
    <row r="103" spans="1:12" ht="15" x14ac:dyDescent="0.25">
      <c r="A103" s="23"/>
      <c r="B103" s="15"/>
      <c r="C103" s="11"/>
      <c r="D103" s="7" t="s">
        <v>22</v>
      </c>
      <c r="E103" s="54" t="s">
        <v>64</v>
      </c>
      <c r="F103" s="43">
        <v>200</v>
      </c>
      <c r="G103" s="43">
        <v>0.3</v>
      </c>
      <c r="H103" s="43">
        <v>0.1</v>
      </c>
      <c r="I103" s="43">
        <v>27.3</v>
      </c>
      <c r="J103" s="43">
        <v>113.1</v>
      </c>
      <c r="K103" s="44" t="s">
        <v>65</v>
      </c>
      <c r="L103" s="43">
        <v>15.79</v>
      </c>
    </row>
    <row r="104" spans="1:12" ht="15" x14ac:dyDescent="0.25">
      <c r="A104" s="23"/>
      <c r="B104" s="15"/>
      <c r="C104" s="11"/>
      <c r="D104" s="7" t="s">
        <v>23</v>
      </c>
      <c r="E104" s="52" t="s">
        <v>46</v>
      </c>
      <c r="F104" s="43">
        <v>40</v>
      </c>
      <c r="G104" s="43">
        <v>3.1</v>
      </c>
      <c r="H104" s="43">
        <v>0.2</v>
      </c>
      <c r="I104" s="43">
        <v>20.100000000000001</v>
      </c>
      <c r="J104" s="43">
        <v>94.7</v>
      </c>
      <c r="K104" s="44"/>
      <c r="L104" s="43">
        <v>4.04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67</v>
      </c>
      <c r="F106" s="43">
        <v>50</v>
      </c>
      <c r="G106" s="43">
        <v>3.6</v>
      </c>
      <c r="H106" s="43">
        <v>4.8</v>
      </c>
      <c r="I106" s="43">
        <v>36.1</v>
      </c>
      <c r="J106" s="43">
        <v>202.2</v>
      </c>
      <c r="K106" s="44"/>
      <c r="L106" s="43">
        <v>13.35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21.900000000000002</v>
      </c>
      <c r="H108" s="19">
        <f t="shared" si="54"/>
        <v>26.6</v>
      </c>
      <c r="I108" s="19">
        <f t="shared" si="54"/>
        <v>132.1</v>
      </c>
      <c r="J108" s="19">
        <f t="shared" si="54"/>
        <v>857.40000000000009</v>
      </c>
      <c r="K108" s="25"/>
      <c r="L108" s="19">
        <f t="shared" ref="L108" si="55">SUM(L101:L107)</f>
        <v>82.059999999999988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580</v>
      </c>
      <c r="G119" s="32">
        <f t="shared" ref="G119" si="58">G108+G118</f>
        <v>21.900000000000002</v>
      </c>
      <c r="H119" s="32">
        <f t="shared" ref="H119" si="59">H108+H118</f>
        <v>26.6</v>
      </c>
      <c r="I119" s="32">
        <f t="shared" ref="I119" si="60">I108+I118</f>
        <v>132.1</v>
      </c>
      <c r="J119" s="32">
        <f t="shared" ref="J119:L119" si="61">J108+J118</f>
        <v>857.40000000000009</v>
      </c>
      <c r="K119" s="32"/>
      <c r="L119" s="32">
        <f t="shared" si="61"/>
        <v>82.059999999999988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1" t="s">
        <v>74</v>
      </c>
      <c r="F120" s="40">
        <v>280</v>
      </c>
      <c r="G120" s="40">
        <f>9.1+4.5</f>
        <v>13.6</v>
      </c>
      <c r="H120" s="40">
        <v>24.1</v>
      </c>
      <c r="I120" s="40">
        <v>38.9</v>
      </c>
      <c r="J120" s="40">
        <v>427.6</v>
      </c>
      <c r="K120" s="41" t="s">
        <v>75</v>
      </c>
      <c r="L120" s="40">
        <f>48.4+23.16</f>
        <v>71.56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4" t="s">
        <v>66</v>
      </c>
      <c r="F122" s="43">
        <v>200</v>
      </c>
      <c r="G122" s="43">
        <v>0.2</v>
      </c>
      <c r="H122" s="43">
        <v>0</v>
      </c>
      <c r="I122" s="43">
        <v>25.7</v>
      </c>
      <c r="J122" s="43">
        <v>105</v>
      </c>
      <c r="K122" s="44">
        <v>436</v>
      </c>
      <c r="L122" s="43">
        <v>6.46</v>
      </c>
    </row>
    <row r="123" spans="1:12" ht="15" x14ac:dyDescent="0.25">
      <c r="A123" s="14"/>
      <c r="B123" s="15"/>
      <c r="C123" s="11"/>
      <c r="D123" s="7" t="s">
        <v>23</v>
      </c>
      <c r="E123" s="52" t="s">
        <v>46</v>
      </c>
      <c r="F123" s="43">
        <v>40</v>
      </c>
      <c r="G123" s="43">
        <v>3.1</v>
      </c>
      <c r="H123" s="43">
        <v>0.2</v>
      </c>
      <c r="I123" s="43">
        <v>20.100000000000001</v>
      </c>
      <c r="J123" s="43">
        <v>94.7</v>
      </c>
      <c r="K123" s="44"/>
      <c r="L123" s="43">
        <v>4.04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16.899999999999999</v>
      </c>
      <c r="H127" s="19">
        <f t="shared" si="62"/>
        <v>24.3</v>
      </c>
      <c r="I127" s="19">
        <f t="shared" si="62"/>
        <v>84.699999999999989</v>
      </c>
      <c r="J127" s="19">
        <f t="shared" si="62"/>
        <v>627.30000000000007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520</v>
      </c>
      <c r="G138" s="32">
        <f t="shared" ref="G138" si="66">G127+G137</f>
        <v>16.899999999999999</v>
      </c>
      <c r="H138" s="32">
        <f t="shared" ref="H138" si="67">H127+H137</f>
        <v>24.3</v>
      </c>
      <c r="I138" s="32">
        <f t="shared" ref="I138" si="68">I127+I137</f>
        <v>84.699999999999989</v>
      </c>
      <c r="J138" s="32">
        <f t="shared" ref="J138:L138" si="69">J127+J137</f>
        <v>627.30000000000007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215</v>
      </c>
      <c r="G139" s="40">
        <v>7.2</v>
      </c>
      <c r="H139" s="40">
        <v>10.5</v>
      </c>
      <c r="I139" s="40">
        <v>40.299999999999997</v>
      </c>
      <c r="J139" s="40">
        <v>285.5</v>
      </c>
      <c r="K139" s="41">
        <v>187</v>
      </c>
      <c r="L139" s="40">
        <v>35.630000000000003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48</v>
      </c>
      <c r="F141" s="43">
        <v>200</v>
      </c>
      <c r="G141" s="43">
        <v>0</v>
      </c>
      <c r="H141" s="43">
        <v>0</v>
      </c>
      <c r="I141" s="43">
        <v>19.399999999999999</v>
      </c>
      <c r="J141" s="43">
        <v>77.400000000000006</v>
      </c>
      <c r="K141" s="44">
        <v>349</v>
      </c>
      <c r="L141" s="43">
        <v>5.12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69</v>
      </c>
      <c r="F142" s="43">
        <v>90</v>
      </c>
      <c r="G142" s="43">
        <v>7.5</v>
      </c>
      <c r="H142" s="43">
        <v>14.8</v>
      </c>
      <c r="I142" s="43">
        <v>23.2</v>
      </c>
      <c r="J142" s="43">
        <v>256.89999999999998</v>
      </c>
      <c r="K142" s="44">
        <v>1</v>
      </c>
      <c r="L142" s="43">
        <v>41.31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14.7</v>
      </c>
      <c r="H146" s="19">
        <f t="shared" si="70"/>
        <v>25.3</v>
      </c>
      <c r="I146" s="19">
        <f t="shared" si="70"/>
        <v>82.899999999999991</v>
      </c>
      <c r="J146" s="19">
        <f t="shared" si="70"/>
        <v>619.79999999999995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505</v>
      </c>
      <c r="G157" s="32">
        <f t="shared" ref="G157" si="74">G146+G156</f>
        <v>14.7</v>
      </c>
      <c r="H157" s="32">
        <f t="shared" ref="H157" si="75">H146+H156</f>
        <v>25.3</v>
      </c>
      <c r="I157" s="32">
        <f t="shared" ref="I157" si="76">I146+I156</f>
        <v>82.899999999999991</v>
      </c>
      <c r="J157" s="32">
        <f t="shared" ref="J157:L157" si="77">J146+J156</f>
        <v>619.79999999999995</v>
      </c>
      <c r="K157" s="32"/>
      <c r="L157" s="32">
        <f t="shared" si="77"/>
        <v>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1" t="s">
        <v>76</v>
      </c>
      <c r="F158" s="40">
        <v>230</v>
      </c>
      <c r="G158" s="40">
        <v>15.4</v>
      </c>
      <c r="H158" s="40">
        <v>14.5</v>
      </c>
      <c r="I158" s="40">
        <v>44.3</v>
      </c>
      <c r="J158" s="40">
        <f>249.9+121.1</f>
        <v>371</v>
      </c>
      <c r="K158" s="41" t="s">
        <v>77</v>
      </c>
      <c r="L158" s="40">
        <f>7.78+64.34</f>
        <v>72.12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2" t="s">
        <v>45</v>
      </c>
      <c r="F160" s="43">
        <v>222</v>
      </c>
      <c r="G160" s="43">
        <v>0.1</v>
      </c>
      <c r="H160" s="43">
        <v>0</v>
      </c>
      <c r="I160" s="43">
        <v>14.9</v>
      </c>
      <c r="J160" s="43">
        <v>60.8</v>
      </c>
      <c r="K160" s="44">
        <v>377</v>
      </c>
      <c r="L160" s="43">
        <v>4.8899999999999997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50</v>
      </c>
      <c r="G161" s="43">
        <v>3.8</v>
      </c>
      <c r="H161" s="43">
        <v>0.3</v>
      </c>
      <c r="I161" s="43">
        <v>25.1</v>
      </c>
      <c r="J161" s="43">
        <v>118.4</v>
      </c>
      <c r="K161" s="44"/>
      <c r="L161" s="43">
        <v>5.05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19.3</v>
      </c>
      <c r="H165" s="19">
        <f t="shared" si="78"/>
        <v>14.8</v>
      </c>
      <c r="I165" s="19">
        <f t="shared" si="78"/>
        <v>84.3</v>
      </c>
      <c r="J165" s="19">
        <f t="shared" si="78"/>
        <v>550.20000000000005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502</v>
      </c>
      <c r="G176" s="32">
        <f t="shared" ref="G176" si="82">G165+G175</f>
        <v>19.3</v>
      </c>
      <c r="H176" s="32">
        <f t="shared" ref="H176" si="83">H165+H175</f>
        <v>14.8</v>
      </c>
      <c r="I176" s="32">
        <f t="shared" ref="I176" si="84">I165+I175</f>
        <v>84.3</v>
      </c>
      <c r="J176" s="32">
        <f t="shared" ref="J176:L176" si="85">J165+J175</f>
        <v>550.20000000000005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70</v>
      </c>
      <c r="F177" s="40">
        <v>250</v>
      </c>
      <c r="G177" s="40">
        <v>25.3</v>
      </c>
      <c r="H177" s="40">
        <v>29.9</v>
      </c>
      <c r="I177" s="40">
        <v>43.8</v>
      </c>
      <c r="J177" s="40">
        <v>546.20000000000005</v>
      </c>
      <c r="K177" s="41">
        <v>291</v>
      </c>
      <c r="L177" s="40">
        <v>68.56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2" t="s">
        <v>53</v>
      </c>
      <c r="F179" s="43">
        <v>200</v>
      </c>
      <c r="G179" s="43">
        <v>0.1</v>
      </c>
      <c r="H179" s="43">
        <v>0.1</v>
      </c>
      <c r="I179" s="43">
        <v>24.9</v>
      </c>
      <c r="J179" s="43">
        <v>100.9</v>
      </c>
      <c r="K179" s="44" t="s">
        <v>54</v>
      </c>
      <c r="L179" s="43">
        <v>6.43</v>
      </c>
    </row>
    <row r="180" spans="1:12" ht="15" x14ac:dyDescent="0.25">
      <c r="A180" s="23"/>
      <c r="B180" s="15"/>
      <c r="C180" s="11"/>
      <c r="D180" s="7" t="s">
        <v>23</v>
      </c>
      <c r="E180" s="52" t="s">
        <v>46</v>
      </c>
      <c r="F180" s="43">
        <v>60</v>
      </c>
      <c r="G180" s="43">
        <v>4.5999999999999996</v>
      </c>
      <c r="H180" s="43">
        <v>0.4</v>
      </c>
      <c r="I180" s="43">
        <v>30.1</v>
      </c>
      <c r="J180" s="43">
        <v>142.1</v>
      </c>
      <c r="K180" s="44"/>
      <c r="L180" s="43">
        <v>7.07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30</v>
      </c>
      <c r="H184" s="19">
        <f t="shared" si="86"/>
        <v>30.4</v>
      </c>
      <c r="I184" s="19">
        <f t="shared" si="86"/>
        <v>98.799999999999983</v>
      </c>
      <c r="J184" s="19">
        <f t="shared" si="86"/>
        <v>789.2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510</v>
      </c>
      <c r="G195" s="32">
        <f t="shared" ref="G195" si="90">G184+G194</f>
        <v>30</v>
      </c>
      <c r="H195" s="32">
        <f t="shared" ref="H195" si="91">H184+H194</f>
        <v>30.4</v>
      </c>
      <c r="I195" s="32">
        <f t="shared" ref="I195" si="92">I184+I194</f>
        <v>98.799999999999983</v>
      </c>
      <c r="J195" s="32">
        <f t="shared" ref="J195:L195" si="93">J184+J194</f>
        <v>789.2</v>
      </c>
      <c r="K195" s="32"/>
      <c r="L195" s="32">
        <f t="shared" si="93"/>
        <v>82.06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526.4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</v>
      </c>
      <c r="H196" s="34">
        <f t="shared" si="94"/>
        <v>22.470000000000006</v>
      </c>
      <c r="I196" s="34">
        <f t="shared" si="94"/>
        <v>90.07</v>
      </c>
      <c r="J196" s="34">
        <f t="shared" si="94"/>
        <v>657.2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dcterms:created xsi:type="dcterms:W3CDTF">2022-05-16T14:23:56Z</dcterms:created>
  <dcterms:modified xsi:type="dcterms:W3CDTF">2026-01-11T17:54:04Z</dcterms:modified>
</cp:coreProperties>
</file>